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<sst xmlns="http://schemas.openxmlformats.org/spreadsheetml/2006/main" count="43" uniqueCount="20">
  <si>
    <r>
      <t xml:space="preserve">Table 7.12    Summary of External Trade   </t>
    </r>
    <r>
      <rPr>
        <b/>
        <i/>
        <sz val="12"/>
        <color indexed="8"/>
        <rFont val="Times New Roman"/>
        <family val="1"/>
      </rPr>
      <t>$ million</t>
    </r>
  </si>
  <si>
    <r>
      <t xml:space="preserve">a.  </t>
    </r>
    <r>
      <rPr>
        <i/>
        <u val="single"/>
        <sz val="10"/>
        <color indexed="8"/>
        <rFont val="Times New Roman"/>
        <family val="1"/>
      </rPr>
      <t>Value ($ million)</t>
    </r>
  </si>
  <si>
    <t>Exports (fob)</t>
  </si>
  <si>
    <t xml:space="preserve">  Domestic</t>
  </si>
  <si>
    <t xml:space="preserve">  Re-exports</t>
  </si>
  <si>
    <t>Gold Sales</t>
  </si>
  <si>
    <t xml:space="preserve">  Total Exports * </t>
  </si>
  <si>
    <t>Imports (cif)</t>
  </si>
  <si>
    <t>Trade Balance *</t>
  </si>
  <si>
    <t xml:space="preserve">  Excluding Gold Sales</t>
  </si>
  <si>
    <t>Total Trade *</t>
  </si>
  <si>
    <t>b. Annaul Growth (%)</t>
  </si>
  <si>
    <t>..</t>
  </si>
  <si>
    <t xml:space="preserve">     Total </t>
  </si>
  <si>
    <t xml:space="preserve">  Gold Sales</t>
  </si>
  <si>
    <r>
      <t xml:space="preserve">c.  </t>
    </r>
    <r>
      <rPr>
        <i/>
        <u val="single"/>
        <sz val="10"/>
        <color indexed="8"/>
        <rFont val="Times New Roman"/>
        <family val="1"/>
      </rPr>
      <t>Composition of Exports(5)</t>
    </r>
  </si>
  <si>
    <t xml:space="preserve">  Total Exports  *</t>
  </si>
  <si>
    <r>
      <t xml:space="preserve">d. </t>
    </r>
    <r>
      <rPr>
        <i/>
        <u val="single"/>
        <sz val="10"/>
        <color indexed="8"/>
        <rFont val="Times New Roman"/>
        <family val="1"/>
      </rPr>
      <t>Composition of Total Trade</t>
    </r>
  </si>
  <si>
    <t xml:space="preserve">  Domestic Exports</t>
  </si>
  <si>
    <t>*  Including gold sales</t>
  </si>
</sst>
</file>

<file path=xl/styles.xml><?xml version="1.0" encoding="utf-8"?>
<styleSheet xmlns="http://schemas.openxmlformats.org/spreadsheetml/2006/main">
  <numFmts count="1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#,##0.0"/>
    <numFmt numFmtId="165" formatCode="#\ 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42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42" applyNumberFormat="1" applyFont="1" applyFill="1" applyBorder="1" applyAlignment="1">
      <alignment horizontal="left" vertical="center"/>
    </xf>
    <xf numFmtId="49" fontId="4" fillId="0" borderId="10" xfId="42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42" applyNumberFormat="1" applyFont="1" applyFill="1" applyBorder="1" applyAlignment="1">
      <alignment horizontal="left" vertical="center"/>
    </xf>
    <xf numFmtId="49" fontId="4" fillId="0" borderId="0" xfId="42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165" fontId="4" fillId="0" borderId="0" xfId="42" applyNumberFormat="1" applyFont="1" applyAlignment="1">
      <alignment vertical="center"/>
    </xf>
    <xf numFmtId="0" fontId="8" fillId="0" borderId="0" xfId="0" applyFont="1" applyAlignment="1">
      <alignment/>
    </xf>
    <xf numFmtId="165" fontId="8" fillId="0" borderId="0" xfId="42" applyNumberFormat="1" applyFont="1" applyAlignment="1">
      <alignment/>
    </xf>
    <xf numFmtId="165" fontId="9" fillId="0" borderId="0" xfId="4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4" fillId="0" borderId="0" xfId="0" applyFont="1" applyAlignment="1">
      <alignment/>
    </xf>
    <xf numFmtId="164" fontId="8" fillId="0" borderId="0" xfId="42" applyNumberFormat="1" applyFont="1" applyAlignment="1">
      <alignment horizontal="right"/>
    </xf>
    <xf numFmtId="164" fontId="6" fillId="0" borderId="0" xfId="42" applyNumberFormat="1" applyFont="1" applyAlignment="1">
      <alignment/>
    </xf>
    <xf numFmtId="164" fontId="10" fillId="0" borderId="0" xfId="42" applyNumberFormat="1" applyFont="1" applyAlignment="1">
      <alignment vertical="center"/>
    </xf>
    <xf numFmtId="0" fontId="8" fillId="0" borderId="11" xfId="0" applyFont="1" applyBorder="1" applyAlignment="1">
      <alignment/>
    </xf>
    <xf numFmtId="164" fontId="8" fillId="0" borderId="11" xfId="42" applyNumberFormat="1" applyFont="1" applyBorder="1" applyAlignment="1">
      <alignment horizontal="right"/>
    </xf>
    <xf numFmtId="164" fontId="6" fillId="0" borderId="11" xfId="42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164" fontId="10" fillId="0" borderId="11" xfId="42" applyNumberFormat="1" applyFont="1" applyBorder="1" applyAlignment="1">
      <alignment vertical="center"/>
    </xf>
    <xf numFmtId="0" fontId="8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gwara\Desktop\NA%20reports\2005\TradeSummary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Trade"/>
      <sheetName val="Charts"/>
      <sheetName val="ImpSITC"/>
      <sheetName val="DExpSITC"/>
      <sheetName val="RexSITC"/>
      <sheetName val="Imports1"/>
      <sheetName val="Sheet2"/>
      <sheetName val="Sheet3"/>
    </sheetNames>
    <sheetDataSet>
      <sheetData sheetId="2">
        <row r="14">
          <cell r="B14">
            <v>4528312940</v>
          </cell>
          <cell r="C14">
            <v>7397174483</v>
          </cell>
          <cell r="D14">
            <v>11232315888</v>
          </cell>
          <cell r="E14">
            <v>11773086410</v>
          </cell>
          <cell r="F14">
            <v>18270699134</v>
          </cell>
          <cell r="G14">
            <v>23048138702</v>
          </cell>
          <cell r="H14">
            <v>28095114998</v>
          </cell>
          <cell r="I14">
            <v>36555135735</v>
          </cell>
        </row>
      </sheetData>
      <sheetData sheetId="3">
        <row r="14">
          <cell r="B14">
            <v>3614267960</v>
          </cell>
          <cell r="C14">
            <v>4662532663</v>
          </cell>
          <cell r="D14">
            <v>6409158994</v>
          </cell>
          <cell r="E14">
            <v>8569099702</v>
          </cell>
          <cell r="F14">
            <v>16063160542</v>
          </cell>
          <cell r="G14">
            <v>16023428151</v>
          </cell>
          <cell r="H14">
            <v>21016198473</v>
          </cell>
          <cell r="I14">
            <v>25630867592</v>
          </cell>
        </row>
      </sheetData>
      <sheetData sheetId="6">
        <row r="6">
          <cell r="B6">
            <v>584.3</v>
          </cell>
          <cell r="C6">
            <v>773.7</v>
          </cell>
          <cell r="D6">
            <v>833.4</v>
          </cell>
          <cell r="E6">
            <v>1539.7</v>
          </cell>
          <cell r="F6">
            <v>1846.8</v>
          </cell>
          <cell r="G6">
            <v>2153.7</v>
          </cell>
          <cell r="H6">
            <v>2976.4</v>
          </cell>
          <cell r="I6">
            <v>4316.9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4.00390625" style="16" customWidth="1"/>
    <col min="2" max="2" width="9.57421875" style="32" customWidth="1"/>
    <col min="3" max="3" width="8.57421875" style="32" customWidth="1"/>
    <col min="4" max="4" width="9.28125" style="32" customWidth="1"/>
    <col min="5" max="5" width="8.57421875" style="32" customWidth="1"/>
    <col min="6" max="6" width="9.8515625" style="32" customWidth="1"/>
    <col min="7" max="7" width="8.28125" style="32" customWidth="1"/>
    <col min="8" max="8" width="8.7109375" style="32" customWidth="1"/>
    <col min="9" max="9" width="9.00390625" style="32" customWidth="1"/>
    <col min="10" max="10" width="9.8515625" style="32" customWidth="1"/>
    <col min="11" max="11" width="8.28125" style="32" customWidth="1"/>
    <col min="12" max="12" width="9.57421875" style="32" customWidth="1"/>
    <col min="13" max="13" width="8.8515625" style="32" customWidth="1"/>
    <col min="14" max="14" width="9.7109375" style="32" customWidth="1"/>
    <col min="15" max="15" width="10.7109375" style="16" bestFit="1" customWidth="1"/>
    <col min="16" max="17" width="10.57421875" style="16" bestFit="1" customWidth="1"/>
    <col min="18" max="19" width="9.8515625" style="16" bestFit="1" customWidth="1"/>
    <col min="20" max="20" width="10.28125" style="16" customWidth="1"/>
    <col min="21" max="21" width="12.140625" style="16" customWidth="1"/>
    <col min="22" max="22" width="14.140625" style="16" customWidth="1"/>
    <col min="23" max="16384" width="9.140625" style="16" customWidth="1"/>
  </cols>
  <sheetData>
    <row r="1" spans="1:18" s="5" customFormat="1" ht="18.7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4"/>
      <c r="P1" s="4"/>
      <c r="Q1" s="4"/>
      <c r="R1" s="4"/>
    </row>
    <row r="2" spans="1:22" s="8" customFormat="1" ht="16.5" customHeight="1">
      <c r="A2" s="6"/>
      <c r="B2" s="7">
        <v>1985</v>
      </c>
      <c r="C2" s="7">
        <v>1986</v>
      </c>
      <c r="D2" s="7">
        <v>1987</v>
      </c>
      <c r="E2" s="7">
        <v>1988</v>
      </c>
      <c r="F2" s="7">
        <v>1989</v>
      </c>
      <c r="G2" s="7">
        <v>1990</v>
      </c>
      <c r="H2" s="7">
        <v>1991</v>
      </c>
      <c r="I2" s="7">
        <v>1992</v>
      </c>
      <c r="J2" s="7">
        <v>1993</v>
      </c>
      <c r="K2" s="7">
        <v>1994</v>
      </c>
      <c r="L2" s="7">
        <v>1995</v>
      </c>
      <c r="M2" s="7">
        <v>1996</v>
      </c>
      <c r="N2" s="7">
        <v>1997</v>
      </c>
      <c r="O2" s="7">
        <v>1998</v>
      </c>
      <c r="P2" s="7">
        <v>1999</v>
      </c>
      <c r="Q2" s="7">
        <v>2000</v>
      </c>
      <c r="R2" s="7">
        <v>2001</v>
      </c>
      <c r="S2" s="7">
        <v>2002</v>
      </c>
      <c r="T2" s="7">
        <v>2003</v>
      </c>
      <c r="U2" s="7">
        <v>2004</v>
      </c>
      <c r="V2" s="7">
        <v>2005</v>
      </c>
    </row>
    <row r="3" spans="1:19" s="8" customFormat="1" ht="13.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</row>
    <row r="4" spans="1:22" s="5" customFormat="1" ht="20.25" customHeight="1">
      <c r="A4" s="4" t="s">
        <v>2</v>
      </c>
      <c r="B4" s="12">
        <f aca="true" t="shared" si="0" ref="B4:V4">SUM(B5:B6)</f>
        <v>1596.4</v>
      </c>
      <c r="C4" s="12">
        <f t="shared" si="0"/>
        <v>1757.3</v>
      </c>
      <c r="D4" s="12">
        <f t="shared" si="0"/>
        <v>1931.5</v>
      </c>
      <c r="E4" s="12">
        <f t="shared" si="0"/>
        <v>2585</v>
      </c>
      <c r="F4" s="12">
        <f t="shared" si="0"/>
        <v>2886.7</v>
      </c>
      <c r="G4" s="12">
        <f t="shared" si="0"/>
        <v>3647.0242940000003</v>
      </c>
      <c r="H4" s="12">
        <f t="shared" si="0"/>
        <v>4756.183971</v>
      </c>
      <c r="I4" s="12">
        <f t="shared" si="0"/>
        <v>6497.71687</v>
      </c>
      <c r="J4" s="12">
        <f t="shared" si="0"/>
        <v>8621.440488</v>
      </c>
      <c r="K4" s="12">
        <f t="shared" si="0"/>
        <v>16162.222345</v>
      </c>
      <c r="L4" s="12">
        <f t="shared" si="0"/>
        <v>16205.434012</v>
      </c>
      <c r="M4" s="12">
        <f t="shared" si="0"/>
        <v>21232.897584000002</v>
      </c>
      <c r="N4" s="12">
        <f t="shared" si="0"/>
        <v>25890.403193</v>
      </c>
      <c r="O4" s="12">
        <f t="shared" si="0"/>
        <v>46317.1</v>
      </c>
      <c r="P4" s="12">
        <f t="shared" si="0"/>
        <v>73845</v>
      </c>
      <c r="Q4" s="12">
        <f t="shared" si="0"/>
        <v>81352</v>
      </c>
      <c r="R4" s="12">
        <f t="shared" si="0"/>
        <v>66453</v>
      </c>
      <c r="S4" s="12">
        <f t="shared" si="0"/>
        <v>110629</v>
      </c>
      <c r="T4" s="12">
        <f t="shared" si="0"/>
        <v>2257670</v>
      </c>
      <c r="U4" s="12">
        <f t="shared" si="0"/>
        <v>9249569</v>
      </c>
      <c r="V4" s="12">
        <f t="shared" si="0"/>
        <v>38690247.25318129</v>
      </c>
    </row>
    <row r="5" spans="1:22" ht="12.75">
      <c r="A5" s="13" t="s">
        <v>3</v>
      </c>
      <c r="B5" s="14">
        <v>1545.4</v>
      </c>
      <c r="C5" s="14">
        <v>1699.8</v>
      </c>
      <c r="D5" s="14">
        <v>1892.2</v>
      </c>
      <c r="E5" s="14">
        <v>2539.2</v>
      </c>
      <c r="F5" s="14">
        <v>2832.2</v>
      </c>
      <c r="G5" s="14">
        <f>'[1]DExpSITC'!B14/1000000</f>
        <v>3614.26796</v>
      </c>
      <c r="H5" s="14">
        <f>'[1]DExpSITC'!C14/1000000</f>
        <v>4662.532663</v>
      </c>
      <c r="I5" s="14">
        <f>'[1]DExpSITC'!D14/1000000</f>
        <v>6409.158994</v>
      </c>
      <c r="J5" s="14">
        <f>'[1]DExpSITC'!E14/1000000</f>
        <v>8569.099702</v>
      </c>
      <c r="K5" s="14">
        <f>'[1]DExpSITC'!F14/1000000</f>
        <v>16063.160542</v>
      </c>
      <c r="L5" s="14">
        <f>'[1]DExpSITC'!G14/1000000</f>
        <v>16023.428151</v>
      </c>
      <c r="M5" s="14">
        <f>'[1]DExpSITC'!H14/1000000</f>
        <v>21016.198473</v>
      </c>
      <c r="N5" s="14">
        <f>'[1]DExpSITC'!I14/1000000</f>
        <v>25630.867592</v>
      </c>
      <c r="O5" s="14">
        <v>45405.1</v>
      </c>
      <c r="P5" s="14">
        <v>72280.9</v>
      </c>
      <c r="Q5" s="14">
        <v>79912</v>
      </c>
      <c r="R5" s="14">
        <v>65576</v>
      </c>
      <c r="S5" s="14">
        <v>107349</v>
      </c>
      <c r="T5" s="15">
        <v>2233578</v>
      </c>
      <c r="U5" s="15">
        <v>9013194</v>
      </c>
      <c r="V5" s="15">
        <f>U5/T5*U5</f>
        <v>36371089.830592886</v>
      </c>
    </row>
    <row r="6" spans="1:22" ht="12.75">
      <c r="A6" s="13" t="s">
        <v>4</v>
      </c>
      <c r="B6" s="14">
        <v>51</v>
      </c>
      <c r="C6" s="14">
        <v>57.5</v>
      </c>
      <c r="D6" s="14">
        <v>39.3</v>
      </c>
      <c r="E6" s="14">
        <v>45.8</v>
      </c>
      <c r="F6" s="14">
        <v>54.5</v>
      </c>
      <c r="G6" s="14">
        <v>32.756334</v>
      </c>
      <c r="H6" s="14">
        <v>93.651308</v>
      </c>
      <c r="I6" s="14">
        <v>88.557876</v>
      </c>
      <c r="J6" s="14">
        <v>52.340786</v>
      </c>
      <c r="K6" s="14">
        <v>99.061803</v>
      </c>
      <c r="L6" s="14">
        <v>182.005861</v>
      </c>
      <c r="M6" s="14">
        <v>216.699111</v>
      </c>
      <c r="N6" s="14">
        <v>259.535601</v>
      </c>
      <c r="O6" s="14">
        <v>912</v>
      </c>
      <c r="P6" s="14">
        <v>1564.1</v>
      </c>
      <c r="Q6" s="14">
        <v>1440</v>
      </c>
      <c r="R6" s="14">
        <v>877</v>
      </c>
      <c r="S6" s="14">
        <v>3280</v>
      </c>
      <c r="T6" s="15">
        <v>24092</v>
      </c>
      <c r="U6" s="15">
        <v>236375</v>
      </c>
      <c r="V6" s="15">
        <f>U6/T6*U6</f>
        <v>2319157.4225884113</v>
      </c>
    </row>
    <row r="7" spans="1:22" ht="12.75">
      <c r="A7" s="13" t="s">
        <v>5</v>
      </c>
      <c r="B7" s="14">
        <v>199.1</v>
      </c>
      <c r="C7" s="14">
        <v>413</v>
      </c>
      <c r="D7" s="14">
        <v>439.9</v>
      </c>
      <c r="E7" s="14">
        <v>380.9</v>
      </c>
      <c r="F7" s="14">
        <v>380.6</v>
      </c>
      <c r="G7" s="14">
        <f>'[1]Sheet2'!B6</f>
        <v>584.3</v>
      </c>
      <c r="H7" s="14">
        <f>'[1]Sheet2'!C6</f>
        <v>773.7</v>
      </c>
      <c r="I7" s="14">
        <f>'[1]Sheet2'!D6</f>
        <v>833.4</v>
      </c>
      <c r="J7" s="14">
        <f>'[1]Sheet2'!E6</f>
        <v>1539.7</v>
      </c>
      <c r="K7" s="14">
        <f>'[1]Sheet2'!F6</f>
        <v>1846.8</v>
      </c>
      <c r="L7" s="14">
        <f>'[1]Sheet2'!G6</f>
        <v>2153.7</v>
      </c>
      <c r="M7" s="14">
        <f>'[1]Sheet2'!H6</f>
        <v>2976.4</v>
      </c>
      <c r="N7" s="14">
        <f>'[1]Sheet2'!I6</f>
        <v>4316.9</v>
      </c>
      <c r="O7" s="14">
        <v>3368.2</v>
      </c>
      <c r="P7" s="14">
        <v>8097.9</v>
      </c>
      <c r="Q7" s="14">
        <v>12598.2</v>
      </c>
      <c r="R7" s="14">
        <v>12409.6</v>
      </c>
      <c r="S7" s="14">
        <v>9103.2</v>
      </c>
      <c r="T7" s="15">
        <v>88104.1</v>
      </c>
      <c r="U7" s="15">
        <f>T7/S7*T7</f>
        <v>852703.7126296249</v>
      </c>
      <c r="V7" s="15">
        <f>U7/T7*U7</f>
        <v>8252778.4919469785</v>
      </c>
    </row>
    <row r="8" spans="1:22" s="5" customFormat="1" ht="20.25" customHeight="1">
      <c r="A8" s="4" t="s">
        <v>6</v>
      </c>
      <c r="B8" s="12">
        <f>SUM(B5:B7)</f>
        <v>1795.5</v>
      </c>
      <c r="C8" s="12">
        <f aca="true" t="shared" si="1" ref="C8:V8">SUM(C5:C7)</f>
        <v>2170.3</v>
      </c>
      <c r="D8" s="12">
        <f t="shared" si="1"/>
        <v>2371.4</v>
      </c>
      <c r="E8" s="12">
        <f t="shared" si="1"/>
        <v>2965.9</v>
      </c>
      <c r="F8" s="12">
        <f t="shared" si="1"/>
        <v>3267.2999999999997</v>
      </c>
      <c r="G8" s="12">
        <f t="shared" si="1"/>
        <v>4231.324294</v>
      </c>
      <c r="H8" s="12">
        <f t="shared" si="1"/>
        <v>5529.883971</v>
      </c>
      <c r="I8" s="12">
        <f t="shared" si="1"/>
        <v>7331.11687</v>
      </c>
      <c r="J8" s="12">
        <f t="shared" si="1"/>
        <v>10161.140488000001</v>
      </c>
      <c r="K8" s="12">
        <f t="shared" si="1"/>
        <v>18009.022345</v>
      </c>
      <c r="L8" s="12">
        <f t="shared" si="1"/>
        <v>18359.134012</v>
      </c>
      <c r="M8" s="12">
        <f t="shared" si="1"/>
        <v>24209.297584000004</v>
      </c>
      <c r="N8" s="12">
        <f t="shared" si="1"/>
        <v>30207.303193</v>
      </c>
      <c r="O8" s="12">
        <f t="shared" si="1"/>
        <v>49685.299999999996</v>
      </c>
      <c r="P8" s="12">
        <f t="shared" si="1"/>
        <v>81942.9</v>
      </c>
      <c r="Q8" s="12">
        <f t="shared" si="1"/>
        <v>93950.2</v>
      </c>
      <c r="R8" s="12">
        <f t="shared" si="1"/>
        <v>78862.6</v>
      </c>
      <c r="S8" s="12">
        <f t="shared" si="1"/>
        <v>119732.2</v>
      </c>
      <c r="T8" s="12">
        <f t="shared" si="1"/>
        <v>2345774.1</v>
      </c>
      <c r="U8" s="12">
        <f t="shared" si="1"/>
        <v>10102272.712629626</v>
      </c>
      <c r="V8" s="12">
        <f t="shared" si="1"/>
        <v>46943025.745128274</v>
      </c>
    </row>
    <row r="9" spans="1:22" s="5" customFormat="1" ht="20.25" customHeight="1">
      <c r="A9" s="4" t="s">
        <v>7</v>
      </c>
      <c r="B9" s="12">
        <v>1446.5</v>
      </c>
      <c r="C9" s="12">
        <v>1640.4</v>
      </c>
      <c r="D9" s="12">
        <v>1741.7</v>
      </c>
      <c r="E9" s="12">
        <v>2043.2</v>
      </c>
      <c r="F9" s="12">
        <v>3438.1</v>
      </c>
      <c r="G9" s="12">
        <f>'[1]ImpSITC'!B14/1000000</f>
        <v>4528.31294</v>
      </c>
      <c r="H9" s="12">
        <f>'[1]ImpSITC'!C14/1000000</f>
        <v>7397.174483</v>
      </c>
      <c r="I9" s="12">
        <f>'[1]ImpSITC'!D14/1000000</f>
        <v>11232.315888</v>
      </c>
      <c r="J9" s="12">
        <f>'[1]ImpSITC'!E14/1000000</f>
        <v>11773.08641</v>
      </c>
      <c r="K9" s="12">
        <f>'[1]ImpSITC'!F14/1000000</f>
        <v>18270.699134</v>
      </c>
      <c r="L9" s="12">
        <f>'[1]ImpSITC'!G14/1000000</f>
        <v>23048.138702</v>
      </c>
      <c r="M9" s="12">
        <f>'[1]ImpSITC'!H14/1000000</f>
        <v>28095.114998</v>
      </c>
      <c r="N9" s="12">
        <f>'[1]ImpSITC'!I14/1000000</f>
        <v>36555.135735</v>
      </c>
      <c r="O9" s="12">
        <v>66155.6</v>
      </c>
      <c r="P9" s="12">
        <v>83407.2</v>
      </c>
      <c r="Q9" s="12">
        <v>80245</v>
      </c>
      <c r="R9" s="12">
        <v>94444</v>
      </c>
      <c r="S9" s="12">
        <v>128578</v>
      </c>
      <c r="T9" s="12">
        <v>447642</v>
      </c>
      <c r="U9" s="12">
        <v>10035875</v>
      </c>
      <c r="V9" s="5">
        <f>U9/T9*U9</f>
        <v>224998518.94063783</v>
      </c>
    </row>
    <row r="10" spans="1:22" s="5" customFormat="1" ht="20.25" customHeight="1">
      <c r="A10" s="4" t="s">
        <v>8</v>
      </c>
      <c r="B10" s="12">
        <f aca="true" t="shared" si="2" ref="B10:Q10">B8-B9</f>
        <v>349</v>
      </c>
      <c r="C10" s="12">
        <f t="shared" si="2"/>
        <v>529.9000000000001</v>
      </c>
      <c r="D10" s="12">
        <f t="shared" si="2"/>
        <v>629.7</v>
      </c>
      <c r="E10" s="12">
        <f t="shared" si="2"/>
        <v>922.7</v>
      </c>
      <c r="F10" s="12">
        <f t="shared" si="2"/>
        <v>-170.80000000000018</v>
      </c>
      <c r="G10" s="12">
        <f t="shared" si="2"/>
        <v>-296.9886459999998</v>
      </c>
      <c r="H10" s="12">
        <f t="shared" si="2"/>
        <v>-1867.2905119999996</v>
      </c>
      <c r="I10" s="12">
        <f t="shared" si="2"/>
        <v>-3901.1990179999993</v>
      </c>
      <c r="J10" s="12">
        <f t="shared" si="2"/>
        <v>-1611.945921999999</v>
      </c>
      <c r="K10" s="12">
        <f t="shared" si="2"/>
        <v>-261.67678899999737</v>
      </c>
      <c r="L10" s="12">
        <f t="shared" si="2"/>
        <v>-4689.004690000002</v>
      </c>
      <c r="M10" s="12">
        <f t="shared" si="2"/>
        <v>-3885.8174139999974</v>
      </c>
      <c r="N10" s="12">
        <f t="shared" si="2"/>
        <v>-6347.832542000004</v>
      </c>
      <c r="O10" s="12">
        <f t="shared" si="2"/>
        <v>-16470.30000000001</v>
      </c>
      <c r="P10" s="12">
        <f t="shared" si="2"/>
        <v>-1464.300000000003</v>
      </c>
      <c r="Q10" s="12">
        <f t="shared" si="2"/>
        <v>13705.199999999997</v>
      </c>
      <c r="R10" s="12">
        <f>R8-R9</f>
        <v>-15581.399999999994</v>
      </c>
      <c r="S10" s="12">
        <f>S8-S9</f>
        <v>-8845.800000000003</v>
      </c>
      <c r="T10" s="12">
        <f>T8-T9</f>
        <v>1898132.1</v>
      </c>
      <c r="U10" s="12">
        <f>U8-U9</f>
        <v>66397.71262962557</v>
      </c>
      <c r="V10" s="12">
        <f>V8-V9</f>
        <v>-178055493.19550955</v>
      </c>
    </row>
    <row r="11" spans="1:22" ht="12.75">
      <c r="A11" s="13" t="s">
        <v>9</v>
      </c>
      <c r="B11" s="14">
        <f aca="true" t="shared" si="3" ref="B11:V11">B4-B9</f>
        <v>149.9000000000001</v>
      </c>
      <c r="C11" s="14">
        <f t="shared" si="3"/>
        <v>116.89999999999986</v>
      </c>
      <c r="D11" s="14">
        <f t="shared" si="3"/>
        <v>189.79999999999995</v>
      </c>
      <c r="E11" s="14">
        <f t="shared" si="3"/>
        <v>541.8</v>
      </c>
      <c r="F11" s="14">
        <f t="shared" si="3"/>
        <v>-551.4000000000001</v>
      </c>
      <c r="G11" s="14">
        <f t="shared" si="3"/>
        <v>-881.2886459999995</v>
      </c>
      <c r="H11" s="14">
        <f t="shared" si="3"/>
        <v>-2640.9905119999994</v>
      </c>
      <c r="I11" s="14">
        <f t="shared" si="3"/>
        <v>-4734.599017999999</v>
      </c>
      <c r="J11" s="14">
        <f t="shared" si="3"/>
        <v>-3151.6459219999997</v>
      </c>
      <c r="K11" s="14">
        <f t="shared" si="3"/>
        <v>-2108.4767889999985</v>
      </c>
      <c r="L11" s="14">
        <f t="shared" si="3"/>
        <v>-6842.7046900000005</v>
      </c>
      <c r="M11" s="14">
        <f t="shared" si="3"/>
        <v>-6862.217413999999</v>
      </c>
      <c r="N11" s="14">
        <f t="shared" si="3"/>
        <v>-10664.732542000005</v>
      </c>
      <c r="O11" s="14">
        <f t="shared" si="3"/>
        <v>-19838.500000000007</v>
      </c>
      <c r="P11" s="14">
        <f t="shared" si="3"/>
        <v>-9562.199999999997</v>
      </c>
      <c r="Q11" s="14">
        <f t="shared" si="3"/>
        <v>1107</v>
      </c>
      <c r="R11" s="14">
        <f t="shared" si="3"/>
        <v>-27991</v>
      </c>
      <c r="S11" s="14">
        <f t="shared" si="3"/>
        <v>-17949</v>
      </c>
      <c r="T11" s="14">
        <f t="shared" si="3"/>
        <v>1810028</v>
      </c>
      <c r="U11" s="14">
        <f t="shared" si="3"/>
        <v>-786306</v>
      </c>
      <c r="V11" s="14">
        <f t="shared" si="3"/>
        <v>-186308271.68745655</v>
      </c>
    </row>
    <row r="12" spans="1:22" s="5" customFormat="1" ht="20.25" customHeight="1">
      <c r="A12" s="4" t="s">
        <v>10</v>
      </c>
      <c r="B12" s="12">
        <f>B9+B8</f>
        <v>3242</v>
      </c>
      <c r="C12" s="12">
        <f aca="true" t="shared" si="4" ref="C12:V12">C9+C8</f>
        <v>3810.7000000000003</v>
      </c>
      <c r="D12" s="12">
        <f t="shared" si="4"/>
        <v>4113.1</v>
      </c>
      <c r="E12" s="12">
        <f t="shared" si="4"/>
        <v>5009.1</v>
      </c>
      <c r="F12" s="12">
        <f t="shared" si="4"/>
        <v>6705.4</v>
      </c>
      <c r="G12" s="12">
        <f t="shared" si="4"/>
        <v>8759.637234</v>
      </c>
      <c r="H12" s="12">
        <f t="shared" si="4"/>
        <v>12927.058454</v>
      </c>
      <c r="I12" s="12">
        <f t="shared" si="4"/>
        <v>18563.432758</v>
      </c>
      <c r="J12" s="12">
        <f t="shared" si="4"/>
        <v>21934.226898</v>
      </c>
      <c r="K12" s="12">
        <f t="shared" si="4"/>
        <v>36279.721479</v>
      </c>
      <c r="L12" s="12">
        <f t="shared" si="4"/>
        <v>41407.272714</v>
      </c>
      <c r="M12" s="12">
        <f t="shared" si="4"/>
        <v>52304.412582000004</v>
      </c>
      <c r="N12" s="12">
        <f t="shared" si="4"/>
        <v>66762.438928</v>
      </c>
      <c r="O12" s="12">
        <f t="shared" si="4"/>
        <v>115840.9</v>
      </c>
      <c r="P12" s="12">
        <f t="shared" si="4"/>
        <v>165350.09999999998</v>
      </c>
      <c r="Q12" s="12">
        <f t="shared" si="4"/>
        <v>174195.2</v>
      </c>
      <c r="R12" s="12">
        <f t="shared" si="4"/>
        <v>173306.6</v>
      </c>
      <c r="S12" s="12">
        <f t="shared" si="4"/>
        <v>248310.2</v>
      </c>
      <c r="T12" s="12">
        <f t="shared" si="4"/>
        <v>2793416.1</v>
      </c>
      <c r="U12" s="12">
        <f t="shared" si="4"/>
        <v>20138147.712629624</v>
      </c>
      <c r="V12" s="12">
        <f t="shared" si="4"/>
        <v>271941544.6857661</v>
      </c>
    </row>
    <row r="13" spans="1:22" ht="12.75">
      <c r="A13" s="13" t="s">
        <v>9</v>
      </c>
      <c r="B13" s="14">
        <f aca="true" t="shared" si="5" ref="B13:Q13">B12-B7</f>
        <v>3042.9</v>
      </c>
      <c r="C13" s="14">
        <f t="shared" si="5"/>
        <v>3397.7000000000003</v>
      </c>
      <c r="D13" s="14">
        <f t="shared" si="5"/>
        <v>3673.2000000000003</v>
      </c>
      <c r="E13" s="14">
        <f t="shared" si="5"/>
        <v>4628.200000000001</v>
      </c>
      <c r="F13" s="14">
        <f t="shared" si="5"/>
        <v>6324.799999999999</v>
      </c>
      <c r="G13" s="14">
        <f t="shared" si="5"/>
        <v>8175.337234</v>
      </c>
      <c r="H13" s="14">
        <f t="shared" si="5"/>
        <v>12153.358454</v>
      </c>
      <c r="I13" s="14">
        <f t="shared" si="5"/>
        <v>17730.032757999998</v>
      </c>
      <c r="J13" s="14">
        <f t="shared" si="5"/>
        <v>20394.526898</v>
      </c>
      <c r="K13" s="14">
        <f t="shared" si="5"/>
        <v>34432.921479</v>
      </c>
      <c r="L13" s="14">
        <f t="shared" si="5"/>
        <v>39253.572714</v>
      </c>
      <c r="M13" s="14">
        <f t="shared" si="5"/>
        <v>49328.012582</v>
      </c>
      <c r="N13" s="14">
        <f t="shared" si="5"/>
        <v>62445.538928</v>
      </c>
      <c r="O13" s="14">
        <f t="shared" si="5"/>
        <v>112472.7</v>
      </c>
      <c r="P13" s="14">
        <f t="shared" si="5"/>
        <v>157252.19999999998</v>
      </c>
      <c r="Q13" s="14">
        <f t="shared" si="5"/>
        <v>161597</v>
      </c>
      <c r="R13" s="14">
        <f>R12-R7</f>
        <v>160897</v>
      </c>
      <c r="S13" s="14">
        <f>S12-S7</f>
        <v>239207</v>
      </c>
      <c r="T13" s="14">
        <f>T12-T7</f>
        <v>2705312</v>
      </c>
      <c r="U13" s="14">
        <f>U12-U7</f>
        <v>19285444</v>
      </c>
      <c r="V13" s="14">
        <f>V12-V7</f>
        <v>263688766.19381914</v>
      </c>
    </row>
    <row r="14" spans="1:19" ht="18.75" customHeight="1">
      <c r="A14" s="17" t="s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3"/>
      <c r="P14" s="13"/>
      <c r="Q14" s="13"/>
      <c r="R14" s="13"/>
      <c r="S14" s="13"/>
    </row>
    <row r="15" spans="1:19" ht="12.75">
      <c r="A15" s="19" t="s">
        <v>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3"/>
      <c r="P15" s="13"/>
      <c r="Q15" s="13"/>
      <c r="R15" s="13"/>
      <c r="S15" s="13"/>
    </row>
    <row r="16" spans="1:22" ht="12.75">
      <c r="A16" s="13" t="s">
        <v>3</v>
      </c>
      <c r="B16" s="20" t="s">
        <v>12</v>
      </c>
      <c r="C16" s="21">
        <f>C5/B5*100-100</f>
        <v>9.990940856736103</v>
      </c>
      <c r="D16" s="21">
        <f aca="true" t="shared" si="6" ref="D16:V17">D5/C5*100-100</f>
        <v>11.318978703376885</v>
      </c>
      <c r="E16" s="21">
        <f t="shared" si="6"/>
        <v>34.19300285382093</v>
      </c>
      <c r="F16" s="21">
        <f t="shared" si="6"/>
        <v>11.539067422810348</v>
      </c>
      <c r="G16" s="21">
        <f t="shared" si="6"/>
        <v>27.61344396582163</v>
      </c>
      <c r="H16" s="21">
        <f t="shared" si="6"/>
        <v>29.00351370184518</v>
      </c>
      <c r="I16" s="21">
        <f t="shared" si="6"/>
        <v>37.460892121154046</v>
      </c>
      <c r="J16" s="21">
        <f t="shared" si="6"/>
        <v>33.70084452612346</v>
      </c>
      <c r="K16" s="21">
        <f t="shared" si="6"/>
        <v>87.45447130520503</v>
      </c>
      <c r="L16" s="21">
        <f t="shared" si="6"/>
        <v>-0.24735101723047137</v>
      </c>
      <c r="M16" s="21">
        <f t="shared" si="6"/>
        <v>31.15918937539223</v>
      </c>
      <c r="N16" s="21">
        <f t="shared" si="6"/>
        <v>21.957677669101642</v>
      </c>
      <c r="O16" s="21">
        <f t="shared" si="6"/>
        <v>77.15007046492644</v>
      </c>
      <c r="P16" s="21">
        <f t="shared" si="6"/>
        <v>59.191148130936824</v>
      </c>
      <c r="Q16" s="21">
        <f t="shared" si="6"/>
        <v>10.557560849408361</v>
      </c>
      <c r="R16" s="21">
        <f t="shared" si="6"/>
        <v>-17.939733707077792</v>
      </c>
      <c r="S16" s="21">
        <f t="shared" si="6"/>
        <v>63.701659143589126</v>
      </c>
      <c r="T16" s="21">
        <f t="shared" si="6"/>
        <v>1980.6695917055586</v>
      </c>
      <c r="U16" s="21">
        <f t="shared" si="6"/>
        <v>303.5316429513543</v>
      </c>
      <c r="V16" s="21">
        <f t="shared" si="6"/>
        <v>303.5316429513543</v>
      </c>
    </row>
    <row r="17" spans="1:22" ht="12.75">
      <c r="A17" s="13" t="s">
        <v>4</v>
      </c>
      <c r="B17" s="20" t="s">
        <v>12</v>
      </c>
      <c r="C17" s="21">
        <f>C6/B6*100-100</f>
        <v>12.74509803921569</v>
      </c>
      <c r="D17" s="21">
        <f t="shared" si="6"/>
        <v>-31.652173913043484</v>
      </c>
      <c r="E17" s="21">
        <f t="shared" si="6"/>
        <v>16.53944020356235</v>
      </c>
      <c r="F17" s="21">
        <f t="shared" si="6"/>
        <v>18.99563318777294</v>
      </c>
      <c r="G17" s="21">
        <f t="shared" si="6"/>
        <v>-39.89663486238532</v>
      </c>
      <c r="H17" s="21">
        <f t="shared" si="6"/>
        <v>185.90289743656905</v>
      </c>
      <c r="I17" s="21">
        <f t="shared" si="6"/>
        <v>-5.438719553174849</v>
      </c>
      <c r="J17" s="21">
        <f t="shared" si="6"/>
        <v>-40.896520598574426</v>
      </c>
      <c r="K17" s="21">
        <f t="shared" si="6"/>
        <v>89.2631169123062</v>
      </c>
      <c r="L17" s="21">
        <f t="shared" si="6"/>
        <v>83.72960665777507</v>
      </c>
      <c r="M17" s="21">
        <f t="shared" si="6"/>
        <v>19.06161142799681</v>
      </c>
      <c r="N17" s="21">
        <f t="shared" si="6"/>
        <v>19.767727611951287</v>
      </c>
      <c r="O17" s="21">
        <f t="shared" si="6"/>
        <v>251.39687830341245</v>
      </c>
      <c r="P17" s="21">
        <f t="shared" si="6"/>
        <v>71.50219298245614</v>
      </c>
      <c r="Q17" s="21">
        <f t="shared" si="6"/>
        <v>-7.934275302090654</v>
      </c>
      <c r="R17" s="21">
        <f t="shared" si="6"/>
        <v>-39.09722222222223</v>
      </c>
      <c r="S17" s="21">
        <f t="shared" si="6"/>
        <v>274.0022805017104</v>
      </c>
      <c r="T17" s="21">
        <f t="shared" si="6"/>
        <v>634.5121951219512</v>
      </c>
      <c r="U17" s="21">
        <f t="shared" si="6"/>
        <v>881.1348165366096</v>
      </c>
      <c r="V17" s="21">
        <f t="shared" si="6"/>
        <v>881.1348165366096</v>
      </c>
    </row>
    <row r="18" spans="1:22" ht="12.75">
      <c r="A18" s="13" t="s">
        <v>13</v>
      </c>
      <c r="B18" s="20" t="s">
        <v>12</v>
      </c>
      <c r="C18" s="21">
        <f aca="true" t="shared" si="7" ref="C18:Q18">C4/B4*100-100</f>
        <v>10.078927587070893</v>
      </c>
      <c r="D18" s="21">
        <f t="shared" si="7"/>
        <v>9.912934615603476</v>
      </c>
      <c r="E18" s="21">
        <f t="shared" si="7"/>
        <v>33.83380792130467</v>
      </c>
      <c r="F18" s="21">
        <f t="shared" si="7"/>
        <v>11.67117988394584</v>
      </c>
      <c r="G18" s="21">
        <f t="shared" si="7"/>
        <v>26.33887463193267</v>
      </c>
      <c r="H18" s="21">
        <f t="shared" si="7"/>
        <v>30.412730697318466</v>
      </c>
      <c r="I18" s="21">
        <f t="shared" si="7"/>
        <v>36.61618031637741</v>
      </c>
      <c r="J18" s="21">
        <f t="shared" si="7"/>
        <v>32.68415137946755</v>
      </c>
      <c r="K18" s="21">
        <f t="shared" si="7"/>
        <v>87.46545159704871</v>
      </c>
      <c r="L18" s="21">
        <f t="shared" si="7"/>
        <v>0.2673621614503361</v>
      </c>
      <c r="M18" s="21">
        <f t="shared" si="7"/>
        <v>31.023319512931323</v>
      </c>
      <c r="N18" s="21">
        <f t="shared" si="7"/>
        <v>21.935327435053637</v>
      </c>
      <c r="O18" s="21">
        <f t="shared" si="7"/>
        <v>78.89678911034795</v>
      </c>
      <c r="P18" s="21">
        <f t="shared" si="7"/>
        <v>59.43355693685487</v>
      </c>
      <c r="Q18" s="21">
        <f t="shared" si="7"/>
        <v>10.165888008666798</v>
      </c>
      <c r="R18" s="21">
        <f>R4/Q4*100-100</f>
        <v>-18.314239354902156</v>
      </c>
      <c r="S18" s="21">
        <f>S4/R4*100-100</f>
        <v>66.4770589740117</v>
      </c>
      <c r="T18" s="21">
        <f>T4/S4*100-100</f>
        <v>1940.7578483037903</v>
      </c>
      <c r="U18" s="21">
        <f>U4/T4*100-100</f>
        <v>309.6953496303711</v>
      </c>
      <c r="V18" s="21">
        <f>V4/U4*100-100</f>
        <v>318.2924334439939</v>
      </c>
    </row>
    <row r="19" spans="1:22" ht="12.75">
      <c r="A19" s="13" t="s">
        <v>14</v>
      </c>
      <c r="B19" s="20" t="s">
        <v>12</v>
      </c>
      <c r="C19" s="21">
        <f aca="true" t="shared" si="8" ref="C19:V21">C7/B7*100-100</f>
        <v>107.43345052737317</v>
      </c>
      <c r="D19" s="21">
        <f t="shared" si="8"/>
        <v>6.513317191283292</v>
      </c>
      <c r="E19" s="21">
        <f t="shared" si="8"/>
        <v>-13.412139122527847</v>
      </c>
      <c r="F19" s="21">
        <f t="shared" si="8"/>
        <v>-0.07876082961405473</v>
      </c>
      <c r="G19" s="21">
        <f t="shared" si="8"/>
        <v>53.52075669994741</v>
      </c>
      <c r="H19" s="21">
        <f t="shared" si="8"/>
        <v>32.41485538250902</v>
      </c>
      <c r="I19" s="21">
        <f t="shared" si="8"/>
        <v>7.716169057774323</v>
      </c>
      <c r="J19" s="21">
        <f t="shared" si="8"/>
        <v>84.74922006239501</v>
      </c>
      <c r="K19" s="21">
        <f t="shared" si="8"/>
        <v>19.945443917646273</v>
      </c>
      <c r="L19" s="21">
        <f t="shared" si="8"/>
        <v>16.61793372319687</v>
      </c>
      <c r="M19" s="21">
        <f t="shared" si="8"/>
        <v>38.19937781492317</v>
      </c>
      <c r="N19" s="21">
        <f t="shared" si="8"/>
        <v>45.037629350893695</v>
      </c>
      <c r="O19" s="21">
        <f t="shared" si="8"/>
        <v>-21.976418263105472</v>
      </c>
      <c r="P19" s="21">
        <f t="shared" si="8"/>
        <v>140.42218395582208</v>
      </c>
      <c r="Q19" s="21">
        <f t="shared" si="8"/>
        <v>55.573667247064066</v>
      </c>
      <c r="R19" s="21">
        <f t="shared" si="8"/>
        <v>-1.4970392595767663</v>
      </c>
      <c r="S19" s="21">
        <f t="shared" si="8"/>
        <v>-26.643888602372357</v>
      </c>
      <c r="T19" s="21">
        <f t="shared" si="8"/>
        <v>867.836584937165</v>
      </c>
      <c r="U19" s="21">
        <f t="shared" si="8"/>
        <v>867.836584937165</v>
      </c>
      <c r="V19" s="21">
        <f t="shared" si="8"/>
        <v>867.836584937165</v>
      </c>
    </row>
    <row r="20" spans="1:22" s="5" customFormat="1" ht="20.25" customHeight="1">
      <c r="A20" s="4" t="s">
        <v>6</v>
      </c>
      <c r="B20" s="3" t="s">
        <v>12</v>
      </c>
      <c r="C20" s="22">
        <f>C8/B8*100-100</f>
        <v>20.87440824282932</v>
      </c>
      <c r="D20" s="22">
        <f t="shared" si="8"/>
        <v>9.26600009215315</v>
      </c>
      <c r="E20" s="22">
        <f t="shared" si="8"/>
        <v>25.069579151556027</v>
      </c>
      <c r="F20" s="22">
        <f t="shared" si="8"/>
        <v>10.162176742304169</v>
      </c>
      <c r="G20" s="22">
        <f t="shared" si="8"/>
        <v>29.505227374284573</v>
      </c>
      <c r="H20" s="22">
        <f t="shared" si="8"/>
        <v>30.68920240505679</v>
      </c>
      <c r="I20" s="22">
        <f t="shared" si="8"/>
        <v>32.5727069219912</v>
      </c>
      <c r="J20" s="22">
        <f t="shared" si="8"/>
        <v>38.60289868765932</v>
      </c>
      <c r="K20" s="22">
        <f t="shared" si="8"/>
        <v>77.2342619046367</v>
      </c>
      <c r="L20" s="22">
        <f t="shared" si="8"/>
        <v>1.9440903581154316</v>
      </c>
      <c r="M20" s="22">
        <f t="shared" si="8"/>
        <v>31.865138999345987</v>
      </c>
      <c r="N20" s="22">
        <f t="shared" si="8"/>
        <v>24.775628405526717</v>
      </c>
      <c r="O20" s="22">
        <f t="shared" si="8"/>
        <v>64.48108486398638</v>
      </c>
      <c r="P20" s="22">
        <f t="shared" si="8"/>
        <v>64.92383058973178</v>
      </c>
      <c r="Q20" s="22">
        <f t="shared" si="8"/>
        <v>14.653252447741053</v>
      </c>
      <c r="R20" s="22">
        <f t="shared" si="8"/>
        <v>-16.059146228533834</v>
      </c>
      <c r="S20" s="22">
        <f t="shared" si="8"/>
        <v>51.82380494683156</v>
      </c>
      <c r="T20" s="22">
        <f t="shared" si="8"/>
        <v>1859.183995616885</v>
      </c>
      <c r="U20" s="22">
        <f t="shared" si="8"/>
        <v>330.65837893894496</v>
      </c>
      <c r="V20" s="22">
        <f t="shared" si="8"/>
        <v>364.6778708165461</v>
      </c>
    </row>
    <row r="21" spans="1:22" s="5" customFormat="1" ht="20.25" customHeight="1">
      <c r="A21" s="4" t="s">
        <v>7</v>
      </c>
      <c r="B21" s="3" t="s">
        <v>12</v>
      </c>
      <c r="C21" s="22">
        <f>C9/B9*100-100</f>
        <v>13.40477013480816</v>
      </c>
      <c r="D21" s="22">
        <f t="shared" si="8"/>
        <v>6.175323091928789</v>
      </c>
      <c r="E21" s="22">
        <f t="shared" si="8"/>
        <v>17.3106734799334</v>
      </c>
      <c r="F21" s="22">
        <f t="shared" si="8"/>
        <v>68.27036021926389</v>
      </c>
      <c r="G21" s="22">
        <f t="shared" si="8"/>
        <v>31.70975073441727</v>
      </c>
      <c r="H21" s="22">
        <f t="shared" si="8"/>
        <v>63.35387109973013</v>
      </c>
      <c r="I21" s="22">
        <f t="shared" si="8"/>
        <v>51.84603139771576</v>
      </c>
      <c r="J21" s="22">
        <f t="shared" si="8"/>
        <v>4.814416967900016</v>
      </c>
      <c r="K21" s="22">
        <f t="shared" si="8"/>
        <v>55.19039356137708</v>
      </c>
      <c r="L21" s="22">
        <f t="shared" si="8"/>
        <v>26.148093912343228</v>
      </c>
      <c r="M21" s="22">
        <f t="shared" si="8"/>
        <v>21.897543924282488</v>
      </c>
      <c r="N21" s="22">
        <f t="shared" si="8"/>
        <v>30.112070150281426</v>
      </c>
      <c r="O21" s="22">
        <f t="shared" si="8"/>
        <v>80.97484435452063</v>
      </c>
      <c r="P21" s="22">
        <f t="shared" si="8"/>
        <v>26.07730864809629</v>
      </c>
      <c r="Q21" s="22">
        <f t="shared" si="8"/>
        <v>-3.791279409931036</v>
      </c>
      <c r="R21" s="22">
        <f t="shared" si="8"/>
        <v>17.694560408748217</v>
      </c>
      <c r="S21" s="22">
        <f t="shared" si="8"/>
        <v>36.1420524331879</v>
      </c>
      <c r="T21" s="22">
        <f t="shared" si="8"/>
        <v>248.14820575837234</v>
      </c>
      <c r="U21" s="22">
        <f t="shared" si="8"/>
        <v>2141.9422216860794</v>
      </c>
      <c r="V21" s="22">
        <f t="shared" si="8"/>
        <v>2141.9422216860794</v>
      </c>
    </row>
    <row r="22" spans="1:22" s="5" customFormat="1" ht="20.25" customHeight="1">
      <c r="A22" s="4" t="s">
        <v>10</v>
      </c>
      <c r="B22" s="3" t="s">
        <v>12</v>
      </c>
      <c r="C22" s="22">
        <f>C12/B12*100-100</f>
        <v>17.541640962368916</v>
      </c>
      <c r="D22" s="22">
        <f aca="true" t="shared" si="9" ref="D22:V23">D12/C12*100-100</f>
        <v>7.935549898968702</v>
      </c>
      <c r="E22" s="22">
        <f t="shared" si="9"/>
        <v>21.78405582164305</v>
      </c>
      <c r="F22" s="22">
        <f t="shared" si="9"/>
        <v>33.86436685232874</v>
      </c>
      <c r="G22" s="22">
        <f t="shared" si="9"/>
        <v>30.635565872282058</v>
      </c>
      <c r="H22" s="22">
        <f t="shared" si="9"/>
        <v>47.575271768383374</v>
      </c>
      <c r="I22" s="22">
        <f t="shared" si="9"/>
        <v>43.60136781354109</v>
      </c>
      <c r="J22" s="22">
        <f t="shared" si="9"/>
        <v>18.158247905670038</v>
      </c>
      <c r="K22" s="22">
        <f t="shared" si="9"/>
        <v>65.40232599813237</v>
      </c>
      <c r="L22" s="22">
        <f t="shared" si="9"/>
        <v>14.133380924569678</v>
      </c>
      <c r="M22" s="22">
        <f t="shared" si="9"/>
        <v>26.31697079705428</v>
      </c>
      <c r="N22" s="22">
        <f t="shared" si="9"/>
        <v>27.642077660911497</v>
      </c>
      <c r="O22" s="22">
        <f t="shared" si="9"/>
        <v>73.5120853282917</v>
      </c>
      <c r="P22" s="22">
        <f t="shared" si="9"/>
        <v>42.73896352669911</v>
      </c>
      <c r="Q22" s="22">
        <f t="shared" si="9"/>
        <v>5.349316389890319</v>
      </c>
      <c r="R22" s="22">
        <f t="shared" si="9"/>
        <v>-0.51011738555367</v>
      </c>
      <c r="S22" s="22">
        <f t="shared" si="9"/>
        <v>43.277982488837694</v>
      </c>
      <c r="T22" s="22">
        <f t="shared" si="9"/>
        <v>1024.970339518876</v>
      </c>
      <c r="U22" s="22">
        <f t="shared" si="9"/>
        <v>620.9147148765135</v>
      </c>
      <c r="V22" s="22">
        <f t="shared" si="9"/>
        <v>1250.380127141575</v>
      </c>
    </row>
    <row r="23" spans="1:22" ht="12.75">
      <c r="A23" s="23" t="s">
        <v>9</v>
      </c>
      <c r="B23" s="24" t="s">
        <v>12</v>
      </c>
      <c r="C23" s="25">
        <f>C13/B13*100-100</f>
        <v>11.659929672352035</v>
      </c>
      <c r="D23" s="25">
        <f t="shared" si="9"/>
        <v>8.108426288371533</v>
      </c>
      <c r="E23" s="25">
        <f t="shared" si="9"/>
        <v>25.999128825002728</v>
      </c>
      <c r="F23" s="25">
        <f t="shared" si="9"/>
        <v>36.65787995332954</v>
      </c>
      <c r="G23" s="25">
        <f t="shared" si="9"/>
        <v>29.258430843663035</v>
      </c>
      <c r="H23" s="25">
        <f t="shared" si="9"/>
        <v>48.658802764196764</v>
      </c>
      <c r="I23" s="25">
        <f t="shared" si="9"/>
        <v>45.88587035515735</v>
      </c>
      <c r="J23" s="25">
        <f t="shared" si="9"/>
        <v>15.0281399722612</v>
      </c>
      <c r="K23" s="25">
        <f t="shared" si="9"/>
        <v>68.83412717152405</v>
      </c>
      <c r="L23" s="25">
        <f t="shared" si="9"/>
        <v>14.000122638272302</v>
      </c>
      <c r="M23" s="25">
        <f t="shared" si="9"/>
        <v>25.66502657325482</v>
      </c>
      <c r="N23" s="25">
        <f t="shared" si="9"/>
        <v>26.592448508226823</v>
      </c>
      <c r="O23" s="25">
        <f t="shared" si="9"/>
        <v>80.11326658527449</v>
      </c>
      <c r="P23" s="25">
        <f t="shared" si="9"/>
        <v>39.81366144851148</v>
      </c>
      <c r="Q23" s="25">
        <f t="shared" si="9"/>
        <v>2.762950216276792</v>
      </c>
      <c r="R23" s="25">
        <f t="shared" si="9"/>
        <v>-0.43317635847199654</v>
      </c>
      <c r="S23" s="25">
        <f t="shared" si="9"/>
        <v>48.6708888294996</v>
      </c>
      <c r="T23" s="25">
        <f t="shared" si="9"/>
        <v>1030.9501812237936</v>
      </c>
      <c r="U23" s="25">
        <f t="shared" si="9"/>
        <v>612.8731917057996</v>
      </c>
      <c r="V23" s="25">
        <f t="shared" si="9"/>
        <v>1267.294246343611</v>
      </c>
    </row>
    <row r="24" spans="1:19" ht="18.75" customHeight="1">
      <c r="A24" s="26" t="s">
        <v>15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3"/>
      <c r="P24" s="13"/>
      <c r="Q24" s="13"/>
      <c r="R24" s="13"/>
      <c r="S24" s="13"/>
    </row>
    <row r="25" spans="1:22" ht="12.75">
      <c r="A25" s="13" t="s">
        <v>3</v>
      </c>
      <c r="B25" s="27">
        <f aca="true" t="shared" si="10" ref="B25:U26">B5/B$8*100</f>
        <v>86.07073238652187</v>
      </c>
      <c r="C25" s="27">
        <f t="shared" si="10"/>
        <v>78.32096945122792</v>
      </c>
      <c r="D25" s="27">
        <f t="shared" si="10"/>
        <v>79.79252762081471</v>
      </c>
      <c r="E25" s="27">
        <f t="shared" si="10"/>
        <v>85.61313597896084</v>
      </c>
      <c r="F25" s="27">
        <f t="shared" si="10"/>
        <v>86.68319407461819</v>
      </c>
      <c r="G25" s="27">
        <f t="shared" si="10"/>
        <v>85.41694535502789</v>
      </c>
      <c r="H25" s="27">
        <f t="shared" si="10"/>
        <v>84.31519878990966</v>
      </c>
      <c r="I25" s="27">
        <f t="shared" si="10"/>
        <v>87.42404612627598</v>
      </c>
      <c r="J25" s="27">
        <f t="shared" si="10"/>
        <v>84.33206599318105</v>
      </c>
      <c r="K25" s="27">
        <f t="shared" si="10"/>
        <v>89.19507252685348</v>
      </c>
      <c r="L25" s="27">
        <f t="shared" si="10"/>
        <v>87.27769044295161</v>
      </c>
      <c r="M25" s="27">
        <f t="shared" si="10"/>
        <v>86.81044297166916</v>
      </c>
      <c r="N25" s="27">
        <f t="shared" si="10"/>
        <v>84.84990344301735</v>
      </c>
      <c r="O25" s="27">
        <f t="shared" si="10"/>
        <v>91.38537957907069</v>
      </c>
      <c r="P25" s="27">
        <f t="shared" si="10"/>
        <v>88.20886251279855</v>
      </c>
      <c r="Q25" s="27">
        <f t="shared" si="10"/>
        <v>85.05782850914633</v>
      </c>
      <c r="R25" s="27">
        <f t="shared" si="10"/>
        <v>83.15221664008034</v>
      </c>
      <c r="S25" s="27">
        <f t="shared" si="10"/>
        <v>89.65758584574576</v>
      </c>
      <c r="T25" s="27">
        <f t="shared" si="10"/>
        <v>95.21709699156453</v>
      </c>
      <c r="U25" s="27">
        <f t="shared" si="10"/>
        <v>89.21946829580155</v>
      </c>
      <c r="V25" s="27">
        <f>V5/V$8*100</f>
        <v>77.47921923070214</v>
      </c>
    </row>
    <row r="26" spans="1:22" ht="12.75">
      <c r="A26" s="13" t="s">
        <v>4</v>
      </c>
      <c r="B26" s="27">
        <f t="shared" si="10"/>
        <v>2.8404344193817876</v>
      </c>
      <c r="C26" s="27">
        <f t="shared" si="10"/>
        <v>2.6494033082983917</v>
      </c>
      <c r="D26" s="27">
        <f t="shared" si="10"/>
        <v>1.6572488825166567</v>
      </c>
      <c r="E26" s="27">
        <f t="shared" si="10"/>
        <v>1.5442192926261842</v>
      </c>
      <c r="F26" s="27">
        <f t="shared" si="10"/>
        <v>1.6680439506626268</v>
      </c>
      <c r="G26" s="27">
        <f t="shared" si="10"/>
        <v>0.7741390572792624</v>
      </c>
      <c r="H26" s="27">
        <f t="shared" si="10"/>
        <v>1.693549240655487</v>
      </c>
      <c r="I26" s="27">
        <f t="shared" si="10"/>
        <v>1.2079725036493656</v>
      </c>
      <c r="J26" s="27">
        <f t="shared" si="10"/>
        <v>0.5151073943108343</v>
      </c>
      <c r="K26" s="27">
        <f t="shared" si="10"/>
        <v>0.550067633335484</v>
      </c>
      <c r="L26" s="27">
        <f t="shared" si="10"/>
        <v>0.9913640854793931</v>
      </c>
      <c r="M26" s="27">
        <f t="shared" si="10"/>
        <v>0.8951069738727863</v>
      </c>
      <c r="N26" s="27">
        <f t="shared" si="10"/>
        <v>0.8591816334671767</v>
      </c>
      <c r="O26" s="27">
        <f t="shared" si="10"/>
        <v>1.8355529703956703</v>
      </c>
      <c r="P26" s="27">
        <f t="shared" si="10"/>
        <v>1.9087681788172008</v>
      </c>
      <c r="Q26" s="27">
        <f t="shared" si="10"/>
        <v>1.5327269127686796</v>
      </c>
      <c r="R26" s="27">
        <f t="shared" si="10"/>
        <v>1.1120607233340012</v>
      </c>
      <c r="S26" s="27">
        <f t="shared" si="10"/>
        <v>2.7394468655883712</v>
      </c>
      <c r="T26" s="27">
        <f t="shared" si="10"/>
        <v>1.027038366567352</v>
      </c>
      <c r="U26" s="27">
        <f t="shared" si="10"/>
        <v>2.339820025888724</v>
      </c>
      <c r="V26" s="27">
        <f>V6/V$8*100</f>
        <v>4.940366296753021</v>
      </c>
    </row>
    <row r="27" spans="1:22" ht="12.75">
      <c r="A27" s="13" t="s">
        <v>13</v>
      </c>
      <c r="B27" s="27">
        <f aca="true" t="shared" si="11" ref="B27:U27">B4/B$8*100</f>
        <v>88.91116680590365</v>
      </c>
      <c r="C27" s="27">
        <f t="shared" si="11"/>
        <v>80.97037275952633</v>
      </c>
      <c r="D27" s="27">
        <f t="shared" si="11"/>
        <v>81.44977650333136</v>
      </c>
      <c r="E27" s="27">
        <f t="shared" si="11"/>
        <v>87.15735527158704</v>
      </c>
      <c r="F27" s="27">
        <f t="shared" si="11"/>
        <v>88.35123802528081</v>
      </c>
      <c r="G27" s="27">
        <f t="shared" si="11"/>
        <v>86.19108441230716</v>
      </c>
      <c r="H27" s="27">
        <f t="shared" si="11"/>
        <v>86.00874803056514</v>
      </c>
      <c r="I27" s="27">
        <f t="shared" si="11"/>
        <v>88.63201862992534</v>
      </c>
      <c r="J27" s="27">
        <f t="shared" si="11"/>
        <v>84.84717338749189</v>
      </c>
      <c r="K27" s="27">
        <f t="shared" si="11"/>
        <v>89.74514016018897</v>
      </c>
      <c r="L27" s="27">
        <f t="shared" si="11"/>
        <v>88.26905452843098</v>
      </c>
      <c r="M27" s="27">
        <f t="shared" si="11"/>
        <v>87.70554994554193</v>
      </c>
      <c r="N27" s="27">
        <f t="shared" si="11"/>
        <v>85.70908507648454</v>
      </c>
      <c r="O27" s="27">
        <f t="shared" si="11"/>
        <v>93.22093254946635</v>
      </c>
      <c r="P27" s="27">
        <f t="shared" si="11"/>
        <v>90.11763069161576</v>
      </c>
      <c r="Q27" s="27">
        <f t="shared" si="11"/>
        <v>86.59055542191501</v>
      </c>
      <c r="R27" s="27">
        <f t="shared" si="11"/>
        <v>84.26427736341434</v>
      </c>
      <c r="S27" s="27">
        <f t="shared" si="11"/>
        <v>92.39703271133412</v>
      </c>
      <c r="T27" s="27">
        <f t="shared" si="11"/>
        <v>96.24413535813187</v>
      </c>
      <c r="U27" s="27">
        <f t="shared" si="11"/>
        <v>91.55928832169027</v>
      </c>
      <c r="V27" s="27">
        <f>V4/V$8*100</f>
        <v>82.41958552745517</v>
      </c>
    </row>
    <row r="28" spans="1:22" ht="12.75">
      <c r="A28" s="13" t="s">
        <v>14</v>
      </c>
      <c r="B28" s="27">
        <f aca="true" t="shared" si="12" ref="B28:U29">B7/B$8*100</f>
        <v>11.088833194096352</v>
      </c>
      <c r="C28" s="27">
        <f t="shared" si="12"/>
        <v>19.029627240473665</v>
      </c>
      <c r="D28" s="27">
        <f t="shared" si="12"/>
        <v>18.550223496668632</v>
      </c>
      <c r="E28" s="27">
        <f t="shared" si="12"/>
        <v>12.84264472841296</v>
      </c>
      <c r="F28" s="27">
        <f t="shared" si="12"/>
        <v>11.64876197471919</v>
      </c>
      <c r="G28" s="27">
        <f t="shared" si="12"/>
        <v>13.808915587692837</v>
      </c>
      <c r="H28" s="27">
        <f t="shared" si="12"/>
        <v>13.991251969434856</v>
      </c>
      <c r="I28" s="27">
        <f t="shared" si="12"/>
        <v>11.367981370074652</v>
      </c>
      <c r="J28" s="27">
        <f t="shared" si="12"/>
        <v>15.152826612508106</v>
      </c>
      <c r="K28" s="27">
        <f t="shared" si="12"/>
        <v>10.254859839811031</v>
      </c>
      <c r="L28" s="27">
        <f t="shared" si="12"/>
        <v>11.73094547156901</v>
      </c>
      <c r="M28" s="27">
        <f t="shared" si="12"/>
        <v>12.294450054458052</v>
      </c>
      <c r="N28" s="27">
        <f t="shared" si="12"/>
        <v>14.290914923515462</v>
      </c>
      <c r="O28" s="27">
        <f t="shared" si="12"/>
        <v>6.779067450533659</v>
      </c>
      <c r="P28" s="27">
        <f t="shared" si="12"/>
        <v>9.882369308384254</v>
      </c>
      <c r="Q28" s="27">
        <f t="shared" si="12"/>
        <v>13.409444578084987</v>
      </c>
      <c r="R28" s="27">
        <f t="shared" si="12"/>
        <v>15.735722636585656</v>
      </c>
      <c r="S28" s="27">
        <f t="shared" si="12"/>
        <v>7.602967288665874</v>
      </c>
      <c r="T28" s="27">
        <f t="shared" si="12"/>
        <v>3.7558646418681154</v>
      </c>
      <c r="U28" s="27">
        <f t="shared" si="12"/>
        <v>8.440711678309718</v>
      </c>
      <c r="V28" s="27">
        <f>V7/V$8*100</f>
        <v>17.580414472544835</v>
      </c>
    </row>
    <row r="29" spans="1:22" s="5" customFormat="1" ht="16.5" customHeight="1">
      <c r="A29" s="28" t="s">
        <v>16</v>
      </c>
      <c r="B29" s="29">
        <f t="shared" si="12"/>
        <v>100</v>
      </c>
      <c r="C29" s="29">
        <f t="shared" si="12"/>
        <v>100</v>
      </c>
      <c r="D29" s="29">
        <f t="shared" si="12"/>
        <v>100</v>
      </c>
      <c r="E29" s="29">
        <f t="shared" si="12"/>
        <v>100</v>
      </c>
      <c r="F29" s="29">
        <f t="shared" si="12"/>
        <v>100</v>
      </c>
      <c r="G29" s="29">
        <f t="shared" si="12"/>
        <v>100</v>
      </c>
      <c r="H29" s="29">
        <f t="shared" si="12"/>
        <v>100</v>
      </c>
      <c r="I29" s="29">
        <f t="shared" si="12"/>
        <v>100</v>
      </c>
      <c r="J29" s="29">
        <f t="shared" si="12"/>
        <v>100</v>
      </c>
      <c r="K29" s="29">
        <f t="shared" si="12"/>
        <v>100</v>
      </c>
      <c r="L29" s="29">
        <f t="shared" si="12"/>
        <v>100</v>
      </c>
      <c r="M29" s="29">
        <f t="shared" si="12"/>
        <v>100</v>
      </c>
      <c r="N29" s="29">
        <f t="shared" si="12"/>
        <v>100</v>
      </c>
      <c r="O29" s="29">
        <f t="shared" si="12"/>
        <v>100</v>
      </c>
      <c r="P29" s="29">
        <f t="shared" si="12"/>
        <v>100</v>
      </c>
      <c r="Q29" s="29">
        <f t="shared" si="12"/>
        <v>100</v>
      </c>
      <c r="R29" s="29">
        <f t="shared" si="12"/>
        <v>100</v>
      </c>
      <c r="S29" s="29">
        <f t="shared" si="12"/>
        <v>100</v>
      </c>
      <c r="T29" s="29">
        <f t="shared" si="12"/>
        <v>100</v>
      </c>
      <c r="U29" s="29">
        <f t="shared" si="12"/>
        <v>100</v>
      </c>
      <c r="V29" s="29">
        <f>V8/V$8*100</f>
        <v>100</v>
      </c>
    </row>
    <row r="30" spans="1:19" ht="18.75" customHeight="1">
      <c r="A30" s="26" t="s">
        <v>17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3"/>
      <c r="P30" s="13"/>
      <c r="Q30" s="13"/>
      <c r="R30" s="13"/>
      <c r="S30" s="13"/>
    </row>
    <row r="31" spans="1:22" ht="12.75">
      <c r="A31" s="13" t="s">
        <v>2</v>
      </c>
      <c r="B31" s="27">
        <f aca="true" t="shared" si="13" ref="B31:U34">B4/B$12*100</f>
        <v>49.24120913016657</v>
      </c>
      <c r="C31" s="27">
        <f t="shared" si="13"/>
        <v>46.11488702862991</v>
      </c>
      <c r="D31" s="27">
        <f t="shared" si="13"/>
        <v>46.95971408426733</v>
      </c>
      <c r="E31" s="27">
        <f t="shared" si="13"/>
        <v>51.60607693996925</v>
      </c>
      <c r="F31" s="27">
        <f t="shared" si="13"/>
        <v>43.050377307841444</v>
      </c>
      <c r="G31" s="27">
        <f t="shared" si="13"/>
        <v>41.63442156992868</v>
      </c>
      <c r="H31" s="27">
        <f t="shared" si="13"/>
        <v>36.79246897447347</v>
      </c>
      <c r="I31" s="27">
        <f t="shared" si="13"/>
        <v>35.00277645146089</v>
      </c>
      <c r="J31" s="27">
        <f t="shared" si="13"/>
        <v>39.305878105902686</v>
      </c>
      <c r="K31" s="27">
        <f t="shared" si="13"/>
        <v>44.54891516836829</v>
      </c>
      <c r="L31" s="27">
        <f t="shared" si="13"/>
        <v>39.13668529664081</v>
      </c>
      <c r="M31" s="27">
        <f t="shared" si="13"/>
        <v>40.59484952768033</v>
      </c>
      <c r="N31" s="27">
        <f t="shared" si="13"/>
        <v>38.77989421704848</v>
      </c>
      <c r="O31" s="27">
        <f t="shared" si="13"/>
        <v>39.98337374795949</v>
      </c>
      <c r="P31" s="27">
        <f t="shared" si="13"/>
        <v>44.659785509654974</v>
      </c>
      <c r="Q31" s="27">
        <f t="shared" si="13"/>
        <v>46.701631273421995</v>
      </c>
      <c r="R31" s="27">
        <f t="shared" si="13"/>
        <v>38.34418308362174</v>
      </c>
      <c r="S31" s="27">
        <f t="shared" si="13"/>
        <v>44.55274088619799</v>
      </c>
      <c r="T31" s="27">
        <f t="shared" si="13"/>
        <v>80.82111361783875</v>
      </c>
      <c r="U31" s="27">
        <f t="shared" si="13"/>
        <v>45.93058473892879</v>
      </c>
      <c r="V31" s="27">
        <f>V4/V$12*100</f>
        <v>14.22741321039735</v>
      </c>
    </row>
    <row r="32" spans="1:22" ht="12.75">
      <c r="A32" s="13" t="s">
        <v>18</v>
      </c>
      <c r="B32" s="27">
        <f t="shared" si="13"/>
        <v>47.66810610734115</v>
      </c>
      <c r="C32" s="27">
        <f t="shared" si="13"/>
        <v>44.60597790432204</v>
      </c>
      <c r="D32" s="27">
        <f t="shared" si="13"/>
        <v>46.00423038584036</v>
      </c>
      <c r="E32" s="27">
        <f t="shared" si="13"/>
        <v>50.69174103132299</v>
      </c>
      <c r="F32" s="27">
        <f t="shared" si="13"/>
        <v>42.23759954663406</v>
      </c>
      <c r="G32" s="27">
        <f t="shared" si="13"/>
        <v>41.260475330775556</v>
      </c>
      <c r="H32" s="27">
        <f t="shared" si="13"/>
        <v>36.068009436108646</v>
      </c>
      <c r="I32" s="27">
        <f t="shared" si="13"/>
        <v>34.525720956636874</v>
      </c>
      <c r="J32" s="27">
        <f t="shared" si="13"/>
        <v>39.06725202510486</v>
      </c>
      <c r="K32" s="27">
        <f t="shared" si="13"/>
        <v>44.27586510358943</v>
      </c>
      <c r="L32" s="27">
        <f t="shared" si="13"/>
        <v>38.697134828641836</v>
      </c>
      <c r="M32" s="27">
        <f t="shared" si="13"/>
        <v>40.1805458383687</v>
      </c>
      <c r="N32" s="27">
        <f t="shared" si="13"/>
        <v>38.39114928027364</v>
      </c>
      <c r="O32" s="27">
        <f t="shared" si="13"/>
        <v>39.196087046975634</v>
      </c>
      <c r="P32" s="27">
        <f t="shared" si="13"/>
        <v>43.71385321206338</v>
      </c>
      <c r="Q32" s="27">
        <f t="shared" si="13"/>
        <v>45.874972444705705</v>
      </c>
      <c r="R32" s="27">
        <f t="shared" si="13"/>
        <v>37.838143498285696</v>
      </c>
      <c r="S32" s="27">
        <f t="shared" si="13"/>
        <v>43.231812466825765</v>
      </c>
      <c r="T32" s="27">
        <f t="shared" si="13"/>
        <v>79.95865707224927</v>
      </c>
      <c r="U32" s="27">
        <f t="shared" si="13"/>
        <v>44.75681740256271</v>
      </c>
      <c r="V32" s="27">
        <f>V5/V$12*100</f>
        <v>13.37459852727556</v>
      </c>
    </row>
    <row r="33" spans="1:22" ht="12.75">
      <c r="A33" s="13" t="s">
        <v>4</v>
      </c>
      <c r="B33" s="27">
        <f t="shared" si="13"/>
        <v>1.5731030228254166</v>
      </c>
      <c r="C33" s="27">
        <f t="shared" si="13"/>
        <v>1.5089091243078698</v>
      </c>
      <c r="D33" s="27">
        <f t="shared" si="13"/>
        <v>0.955483698426977</v>
      </c>
      <c r="E33" s="27">
        <f t="shared" si="13"/>
        <v>0.9143359086462638</v>
      </c>
      <c r="F33" s="27">
        <f t="shared" si="13"/>
        <v>0.8127777612073851</v>
      </c>
      <c r="G33" s="27">
        <f t="shared" si="13"/>
        <v>0.373946239153127</v>
      </c>
      <c r="H33" s="27">
        <f t="shared" si="13"/>
        <v>0.724459538364829</v>
      </c>
      <c r="I33" s="27">
        <f t="shared" si="13"/>
        <v>0.4770554948240139</v>
      </c>
      <c r="J33" s="27">
        <f t="shared" si="13"/>
        <v>0.23862608079782618</v>
      </c>
      <c r="K33" s="27">
        <f t="shared" si="13"/>
        <v>0.2730500647788614</v>
      </c>
      <c r="L33" s="27">
        <f t="shared" si="13"/>
        <v>0.4395504679989778</v>
      </c>
      <c r="M33" s="27">
        <f t="shared" si="13"/>
        <v>0.41430368931162537</v>
      </c>
      <c r="N33" s="27">
        <f t="shared" si="13"/>
        <v>0.3887449367748478</v>
      </c>
      <c r="O33" s="27">
        <f t="shared" si="13"/>
        <v>0.7872867009838495</v>
      </c>
      <c r="P33" s="27">
        <f t="shared" si="13"/>
        <v>0.9459322975915951</v>
      </c>
      <c r="Q33" s="27">
        <f t="shared" si="13"/>
        <v>0.8266588287162906</v>
      </c>
      <c r="R33" s="27">
        <f t="shared" si="13"/>
        <v>0.506039585336046</v>
      </c>
      <c r="S33" s="27">
        <f t="shared" si="13"/>
        <v>1.3209284193722206</v>
      </c>
      <c r="T33" s="27">
        <f t="shared" si="13"/>
        <v>0.8624565455894666</v>
      </c>
      <c r="U33" s="27">
        <f t="shared" si="13"/>
        <v>1.173767336366083</v>
      </c>
      <c r="V33" s="27">
        <f>V6/V$12*100</f>
        <v>0.8528146831217878</v>
      </c>
    </row>
    <row r="34" spans="1:22" ht="12.75">
      <c r="A34" s="13" t="s">
        <v>5</v>
      </c>
      <c r="B34" s="27">
        <f>B7/B$12*100</f>
        <v>6.141270820481185</v>
      </c>
      <c r="C34" s="27">
        <f t="shared" si="13"/>
        <v>10.837903797202612</v>
      </c>
      <c r="D34" s="27">
        <f t="shared" si="13"/>
        <v>10.695096156183899</v>
      </c>
      <c r="E34" s="27">
        <f t="shared" si="13"/>
        <v>7.604160428021</v>
      </c>
      <c r="F34" s="27">
        <f t="shared" si="13"/>
        <v>5.676022310376712</v>
      </c>
      <c r="G34" s="27">
        <f t="shared" si="13"/>
        <v>6.670367555086357</v>
      </c>
      <c r="H34" s="27">
        <f t="shared" si="13"/>
        <v>5.985120302141089</v>
      </c>
      <c r="I34" s="27">
        <f t="shared" si="13"/>
        <v>4.489471375604506</v>
      </c>
      <c r="J34" s="27">
        <f t="shared" si="13"/>
        <v>7.019622834942007</v>
      </c>
      <c r="K34" s="27">
        <f t="shared" si="13"/>
        <v>5.090447017541173</v>
      </c>
      <c r="L34" s="27">
        <f t="shared" si="13"/>
        <v>5.201260210677491</v>
      </c>
      <c r="M34" s="27">
        <f t="shared" si="13"/>
        <v>5.690533270656204</v>
      </c>
      <c r="N34" s="27">
        <f t="shared" si="13"/>
        <v>6.466060960797977</v>
      </c>
      <c r="O34" s="27">
        <f t="shared" si="13"/>
        <v>2.907608625278291</v>
      </c>
      <c r="P34" s="27">
        <f t="shared" si="13"/>
        <v>4.897426732732548</v>
      </c>
      <c r="Q34" s="27">
        <f t="shared" si="13"/>
        <v>7.232231427731649</v>
      </c>
      <c r="R34" s="27">
        <f t="shared" si="13"/>
        <v>7.160488983108548</v>
      </c>
      <c r="S34" s="27">
        <f t="shared" si="13"/>
        <v>3.666059630252805</v>
      </c>
      <c r="T34" s="27">
        <f t="shared" si="13"/>
        <v>3.1539912725497645</v>
      </c>
      <c r="U34" s="27">
        <f t="shared" si="13"/>
        <v>4.234270821714414</v>
      </c>
      <c r="V34" s="27">
        <f>V7/V$12*100</f>
        <v>3.0347619380787254</v>
      </c>
    </row>
    <row r="35" spans="1:22" ht="13.5" thickBot="1">
      <c r="A35" s="30" t="s">
        <v>7</v>
      </c>
      <c r="B35" s="31">
        <f>B9/B$12*100</f>
        <v>44.61752004935225</v>
      </c>
      <c r="C35" s="31">
        <f aca="true" t="shared" si="14" ref="C35:U35">C9/C$12*100</f>
        <v>43.04720917416748</v>
      </c>
      <c r="D35" s="31">
        <f t="shared" si="14"/>
        <v>42.34518975954876</v>
      </c>
      <c r="E35" s="31">
        <f t="shared" si="14"/>
        <v>40.78976263200974</v>
      </c>
      <c r="F35" s="31">
        <f t="shared" si="14"/>
        <v>51.27360038178185</v>
      </c>
      <c r="G35" s="31">
        <f t="shared" si="14"/>
        <v>51.695210874984966</v>
      </c>
      <c r="H35" s="31">
        <f t="shared" si="14"/>
        <v>57.222410723385444</v>
      </c>
      <c r="I35" s="31">
        <f t="shared" si="14"/>
        <v>60.5077521729346</v>
      </c>
      <c r="J35" s="31">
        <f t="shared" si="14"/>
        <v>53.6744990591553</v>
      </c>
      <c r="K35" s="31">
        <f t="shared" si="14"/>
        <v>50.36063781409054</v>
      </c>
      <c r="L35" s="31">
        <f t="shared" si="14"/>
        <v>55.6620544926817</v>
      </c>
      <c r="M35" s="31">
        <f t="shared" si="14"/>
        <v>53.71461720166346</v>
      </c>
      <c r="N35" s="31">
        <f t="shared" si="14"/>
        <v>54.75404482215354</v>
      </c>
      <c r="O35" s="31">
        <f t="shared" si="14"/>
        <v>57.109017626762224</v>
      </c>
      <c r="P35" s="31">
        <f t="shared" si="14"/>
        <v>50.442787757612486</v>
      </c>
      <c r="Q35" s="31">
        <f t="shared" si="14"/>
        <v>46.06613729884635</v>
      </c>
      <c r="R35" s="31">
        <f t="shared" si="14"/>
        <v>54.495327933269714</v>
      </c>
      <c r="S35" s="31">
        <f t="shared" si="14"/>
        <v>51.7811994835492</v>
      </c>
      <c r="T35" s="31">
        <f t="shared" si="14"/>
        <v>16.02489510961149</v>
      </c>
      <c r="U35" s="31">
        <f t="shared" si="14"/>
        <v>49.835144439356796</v>
      </c>
      <c r="V35" s="31">
        <f>V9/V$12*100</f>
        <v>82.73782485152392</v>
      </c>
    </row>
    <row r="36" spans="1:19" ht="12.75">
      <c r="A36" s="1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3"/>
      <c r="P36" s="13"/>
      <c r="Q36" s="13"/>
      <c r="R36" s="13"/>
      <c r="S36" s="13"/>
    </row>
    <row r="37" spans="1:18" ht="12.75">
      <c r="A37" s="26" t="s">
        <v>19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3"/>
      <c r="P37" s="13"/>
      <c r="Q37" s="13"/>
      <c r="R37" s="13"/>
    </row>
    <row r="38" spans="1:18" ht="12.75">
      <c r="A38" s="1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3"/>
      <c r="P38" s="13"/>
      <c r="Q38" s="13"/>
      <c r="R38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APM 8</dc:creator>
  <cp:keywords/>
  <dc:description/>
  <cp:lastModifiedBy>MICS6</cp:lastModifiedBy>
  <dcterms:created xsi:type="dcterms:W3CDTF">2021-10-29T08:13:44Z</dcterms:created>
  <dcterms:modified xsi:type="dcterms:W3CDTF">2023-02-02T07:21:26Z</dcterms:modified>
  <cp:category/>
  <cp:version/>
  <cp:contentType/>
  <cp:contentStatus/>
</cp:coreProperties>
</file>